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АЛМР" sheetId="1" state="hidden" r:id="rId1"/>
    <sheet name="Свод" sheetId="6" r:id="rId2"/>
    <sheet name="степень качества УФ" sheetId="2" r:id="rId3"/>
  </sheets>
  <calcPr calcId="125725"/>
</workbook>
</file>

<file path=xl/calcChain.xml><?xml version="1.0" encoding="utf-8"?>
<calcChain xmlns="http://schemas.openxmlformats.org/spreadsheetml/2006/main">
  <c r="E30" i="1"/>
  <c r="K21"/>
  <c r="K20"/>
  <c r="I21"/>
  <c r="I20"/>
  <c r="C20"/>
  <c r="C21"/>
  <c r="E29"/>
  <c r="E28" s="1"/>
  <c r="M28"/>
  <c r="K28"/>
  <c r="I28"/>
  <c r="G28"/>
  <c r="C28"/>
  <c r="G30"/>
  <c r="G29"/>
  <c r="G13" i="6"/>
  <c r="E13"/>
  <c r="C13"/>
  <c r="D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F13" s="1"/>
  <c r="E9"/>
  <c r="D9"/>
  <c r="C9"/>
  <c r="B9"/>
  <c r="G7"/>
  <c r="F7"/>
  <c r="E7"/>
  <c r="D7"/>
  <c r="C7"/>
  <c r="B7"/>
  <c r="D6"/>
  <c r="C6"/>
  <c r="B6"/>
  <c r="G5"/>
  <c r="F5"/>
  <c r="E5"/>
  <c r="D5"/>
  <c r="C5"/>
  <c r="B5"/>
  <c r="D4"/>
  <c r="C4"/>
  <c r="B4"/>
  <c r="C30" i="1"/>
  <c r="C29"/>
  <c r="M15"/>
  <c r="K15"/>
  <c r="I15"/>
  <c r="G15"/>
  <c r="E15"/>
  <c r="C15"/>
  <c r="M19"/>
  <c r="G19"/>
  <c r="E19"/>
  <c r="C19"/>
  <c r="G12"/>
  <c r="E12"/>
  <c r="C12"/>
  <c r="M3"/>
  <c r="M9"/>
  <c r="K9"/>
  <c r="I9"/>
  <c r="G9"/>
  <c r="E9"/>
  <c r="C9"/>
  <c r="G6"/>
  <c r="E6"/>
  <c r="C6"/>
  <c r="K3"/>
  <c r="I3"/>
  <c r="G3"/>
  <c r="E3"/>
  <c r="C3"/>
  <c r="G3" i="6"/>
  <c r="F3"/>
  <c r="E3"/>
  <c r="D3"/>
  <c r="C3"/>
  <c r="B3"/>
  <c r="K19" i="1" l="1"/>
  <c r="I19"/>
</calcChain>
</file>

<file path=xl/sharedStrings.xml><?xml version="1.0" encoding="utf-8"?>
<sst xmlns="http://schemas.openxmlformats.org/spreadsheetml/2006/main" count="143" uniqueCount="95">
  <si>
    <t>Показатель</t>
  </si>
  <si>
    <t>Оценка</t>
  </si>
  <si>
    <t>Формула</t>
  </si>
  <si>
    <t>где:</t>
  </si>
  <si>
    <t>F - общее количество форм годовой бюджетной отчетности, которая должна быть представлена ГРБС (ГАБД) в комитет финансов ЛО в соответствии с приказом Министерства финансов РФ от 28.12.2010 N 191н "Об утверждении инструкции о порядке составления и представления годовой, квартальной и месячной отчетности об исполнении бюджетов бюджетной системы РФ"</t>
  </si>
  <si>
    <t>Fwer - количество форм годовой бюджетной отчетности, представленной ГРБС (ГАДБ) в комитет финансов Ленинградской области без ошибок;</t>
  </si>
  <si>
    <t>Fwer - количество форм годовой бухгалтерской отчетности, представленной ГРБС (ГАДБ) в комитет финансов Ленинградской области без ошибок;</t>
  </si>
  <si>
    <t xml:space="preserve">интерпретация значений 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</si>
  <si>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= 100%</t>
    </r>
  </si>
  <si>
    <t>Оценка показателя</t>
  </si>
  <si>
    <t>ГРБС, для которых применяется показатель</t>
  </si>
  <si>
    <t>все ГРБС</t>
  </si>
  <si>
    <t>Q - количество судебных решений, вступивших в законную силу в отчетном году и предусматривающих полное или частичное удовлетворение исковых требований о возмещении ущерба от незаконных действий (бездействия) ГРБС или его должностных лиц</t>
  </si>
  <si>
    <t>Qt - количество подведомственных ГРБС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сроки;</t>
  </si>
  <si>
    <t>Q - общее количество подведомственных ГРБС муниципальных учреждений</t>
  </si>
  <si>
    <t>ГРБС, имевшие в отчетном году подведомственные муниципальных учреждения</t>
  </si>
  <si>
    <t>F - общее количество форм годовой бухгалтерской отчетности, которая должна быть представлена ГРБС (ГАБД) в комитет финансов ЛО в соответствии с приказом Министерства финансов РФ от 25.03.2011 N 33н "Об утверждении инструкции о порядке составления, представления годовой, квартальной бухгалтерской отчетности муниципальных (муниципальных) бюджетных и автономных учреждений"</t>
  </si>
  <si>
    <t>ГРБС, имевшие в отчетном году подведомственные муниципальные бюджетные, автономные учреждения</t>
  </si>
  <si>
    <t>Q - число подведомственных учреждений;</t>
  </si>
  <si>
    <t>N - число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</si>
  <si>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</si>
  <si>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</si>
  <si>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Vcr - кассовые расходы ГРБС в отчетном году (без учета безвозмездных поступлений) (тыс. рублей);</t>
  </si>
  <si>
    <t>Vpba - уточненный плановый объем бюджетных ассигнований ГРБС (без учета безвозмездных поступлений) (тыс. рублей)</t>
  </si>
  <si>
    <t>Dpkz - объем просроченной кредиторской задолженности ГРБС и подведомственных ему муниципальных учреждений (без учета судебно оспариваемой задолженности) по состоянию на конец отчетного года (тыс. рублей);</t>
  </si>
  <si>
    <t>Vba - объем бюджетных расходов ГРБС в отчетном году (без учета ассигнований на исполнение публичных нормативных обязательств) (тыс. рублей)</t>
  </si>
  <si>
    <t>Q - общее количество представленных в Комитет финансов заявок на оплату расходов ГРБС и подведомственных ему муниципальных учреждений в отчетном году</t>
  </si>
  <si>
    <t>Qoz - количество возвращенных Комитетом финансов заявок на оплату расходов ГРБС и подведомственных ему муниципальных учреждений в отчетном году при осуществлении процедуры санкционирования расходов за счет средств областного бюджета;</t>
  </si>
  <si>
    <t>Q - количество уведомлений о приостановлении операций по расходованию средств на лицевых счетах, открытых для ГРБС, в связи с нарушением процедур исполнения судебных актов, предусматривающих обращение взыскания на средства областного бюджета Ленинградской области (единиц)</t>
  </si>
  <si>
    <t>Ответственнон структурное подразделение</t>
  </si>
  <si>
    <t>Бюджетный отдел</t>
  </si>
  <si>
    <t>Отдел учета исполнения бюджета</t>
  </si>
  <si>
    <t>ОД и КИБ</t>
  </si>
  <si>
    <t>Расчет значения АЛМР</t>
  </si>
  <si>
    <t>Расчет значения ЦБУК</t>
  </si>
  <si>
    <t>Расчет значения КСЗН</t>
  </si>
  <si>
    <t>Расчет значения  КФ ЛМР</t>
  </si>
  <si>
    <t>Расчет значения КСП</t>
  </si>
  <si>
    <t>Расчет значения СД ЛМР</t>
  </si>
  <si>
    <t>Бюджетный отдел, Отдел учета исполнения бюджета</t>
  </si>
  <si>
    <t>Оценка АЛМР</t>
  </si>
  <si>
    <t>Оценка ЦБУК</t>
  </si>
  <si>
    <t>Оценка КСЗН</t>
  </si>
  <si>
    <t>Оценка КФ ЛМР</t>
  </si>
  <si>
    <t>Оценка КСП</t>
  </si>
  <si>
    <t>Оценка СД ЛМР</t>
  </si>
  <si>
    <t>Сводная оценка</t>
  </si>
  <si>
    <t>Степень качества управления финансовым менеджментом</t>
  </si>
  <si>
    <t>-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</si>
  <si>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</si>
  <si>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= 100%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</si>
  <si>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&lt; 70%</t>
    </r>
  </si>
  <si>
    <r>
      <t>70% &lt;= P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&lt; 100%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</si>
  <si>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</si>
  <si>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= 100%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</si>
  <si>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&lt; 70%</t>
    </r>
  </si>
  <si>
    <r>
      <t>70% &lt;= 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&lt; 100%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</si>
  <si>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ГРБС (или его должностных лиц)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</si>
  <si>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= Q, (шт.)</t>
    </r>
  </si>
  <si>
    <t>P3 = 0</t>
  </si>
  <si>
    <t>P3&gt; 0</t>
  </si>
  <si>
    <t>P4.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</si>
  <si>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r>
      <t>90% &lt;= P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&lt; 100%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</si>
  <si>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&lt; 90% или сроки не установлены</t>
    </r>
  </si>
  <si>
    <t>P5.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</si>
  <si>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= 0%</t>
    </r>
  </si>
  <si>
    <r>
      <t>0% &lt; P</t>
    </r>
    <r>
      <rPr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>&lt;= 100%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</si>
  <si>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>&gt; 100%</t>
    </r>
  </si>
  <si>
    <t>Отдел доходов и казначейского исполнения бюджета</t>
  </si>
  <si>
    <t>P6. Соотношение кассовых расходов и плановых объемов бюджетных ассигнований ГРБС в отчетном году</t>
  </si>
  <si>
    <t>P6&gt; 98%</t>
  </si>
  <si>
    <t>92% &lt;= P6&lt;= 98%</t>
  </si>
  <si>
    <t>90% &lt;= P6&lt; 92%</t>
  </si>
  <si>
    <t>85% &lt;= P6&lt; 90%</t>
  </si>
  <si>
    <t>P6&lt; 85%</t>
  </si>
  <si>
    <t>0% &lt; P7&lt;= 0,25%</t>
  </si>
  <si>
    <t>P7 = 0%</t>
  </si>
  <si>
    <t>0,25% &lt; P7&lt;= 0,5%</t>
  </si>
  <si>
    <t>P7&gt; 0,5%</t>
  </si>
  <si>
    <t>P7.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</si>
  <si>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P8. Доля возвращенных (отказанных) 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</si>
  <si>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P8&lt;= 5%</t>
  </si>
  <si>
    <t>5% &lt;= P8&lt; 10%</t>
  </si>
  <si>
    <t>10% &lt;= P8&lt; 15%</t>
  </si>
  <si>
    <t>15% &lt;= P8&lt; 20%</t>
  </si>
  <si>
    <t>P8&gt; 20%</t>
  </si>
  <si>
    <t>P9.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</si>
  <si>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>P9 = Q, (шт.)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</si>
  <si>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= 0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</si>
  <si>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&gt; 0</t>
    </r>
  </si>
  <si>
    <t>P3.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ГРБС (или его должностных лиц)</t>
  </si>
  <si>
    <t>P8.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</si>
  <si>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III</t>
  </si>
  <si>
    <t>II</t>
  </si>
  <si>
    <t>I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</si>
</sst>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3" fillId="0" borderId="2" xfId="0" applyFont="1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164" fontId="0" fillId="0" borderId="1" xfId="0" applyNumberFormat="1" applyBorder="1"/>
    <xf numFmtId="0" fontId="0" fillId="0" borderId="3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3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3" fillId="0" borderId="7" xfId="0" applyFont="1" applyBorder="1"/>
    <xf numFmtId="0" fontId="2" fillId="0" borderId="4" xfId="0" applyFont="1" applyBorder="1" applyAlignment="1">
      <alignment vertical="top"/>
    </xf>
    <xf numFmtId="0" fontId="0" fillId="0" borderId="5" xfId="0" applyBorder="1"/>
    <xf numFmtId="9" fontId="6" fillId="0" borderId="10" xfId="0" applyNumberFormat="1" applyFont="1" applyBorder="1"/>
    <xf numFmtId="9" fontId="2" fillId="0" borderId="10" xfId="0" applyNumberFormat="1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2" xfId="0" applyNumberFormat="1" applyBorder="1"/>
    <xf numFmtId="4" fontId="0" fillId="0" borderId="2" xfId="0" applyNumberFormat="1" applyBorder="1"/>
    <xf numFmtId="0" fontId="0" fillId="0" borderId="1" xfId="0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4" fillId="0" borderId="5" xfId="0" applyFont="1" applyBorder="1" applyAlignment="1" applyProtection="1">
      <alignment vertical="top"/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9" fontId="4" fillId="0" borderId="10" xfId="0" applyNumberFormat="1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0" xfId="0" applyBorder="1" applyProtection="1">
      <protection hidden="1"/>
    </xf>
    <xf numFmtId="9" fontId="5" fillId="0" borderId="10" xfId="0" applyNumberFormat="1" applyFont="1" applyBorder="1" applyProtection="1"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vertical="top" wrapText="1"/>
      <protection hidden="1"/>
    </xf>
    <xf numFmtId="165" fontId="5" fillId="0" borderId="4" xfId="0" applyNumberFormat="1" applyFont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104775</xdr:rowOff>
    </xdr:from>
    <xdr:to>
      <xdr:col>1</xdr:col>
      <xdr:colOff>2400300</xdr:colOff>
      <xdr:row>2</xdr:row>
      <xdr:rowOff>704850</xdr:rowOff>
    </xdr:to>
    <xdr:grpSp>
      <xdr:nvGrpSpPr>
        <xdr:cNvPr id="1038" name="Group 14"/>
        <xdr:cNvGrpSpPr>
          <a:grpSpLocks noChangeAspect="1"/>
        </xdr:cNvGrpSpPr>
      </xdr:nvGrpSpPr>
      <xdr:grpSpPr bwMode="auto">
        <a:xfrm>
          <a:off x="3152775" y="1057275"/>
          <a:ext cx="1647825" cy="600075"/>
          <a:chOff x="378" y="333"/>
          <a:chExt cx="173" cy="63"/>
        </a:xfrm>
      </xdr:grpSpPr>
      <xdr:sp macro="" textlink="">
        <xdr:nvSpPr>
          <xdr:cNvPr id="9" name="AutoShape 13"/>
          <xdr:cNvSpPr>
            <a:spLocks noChangeAspect="1" noChangeArrowheads="1" noTextEdit="1"/>
          </xdr:cNvSpPr>
        </xdr:nvSpPr>
        <xdr:spPr bwMode="auto">
          <a:xfrm>
            <a:off x="378" y="333"/>
            <a:ext cx="1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" name="Line 15"/>
          <xdr:cNvSpPr>
            <a:spLocks noChangeShapeType="1"/>
          </xdr:cNvSpPr>
        </xdr:nvSpPr>
        <xdr:spPr bwMode="auto">
          <a:xfrm>
            <a:off x="415" y="362"/>
            <a:ext cx="30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390" y="363"/>
            <a:ext cx="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  <a:endPara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Rectangle 17"/>
          <xdr:cNvSpPr>
            <a:spLocks noChangeArrowheads="1"/>
          </xdr:cNvSpPr>
        </xdr:nvSpPr>
        <xdr:spPr bwMode="auto">
          <a:xfrm>
            <a:off x="459" y="348"/>
            <a:ext cx="9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426" y="349"/>
            <a:ext cx="2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wer</a:t>
            </a:r>
          </a:p>
        </xdr:txBody>
      </xdr:sp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416" y="334"/>
            <a:ext cx="18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</xdr:txBody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381" y="348"/>
            <a:ext cx="35" cy="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13" name="Rectangle 21"/>
          <xdr:cNvSpPr>
            <a:spLocks noChangeArrowheads="1"/>
          </xdr:cNvSpPr>
        </xdr:nvSpPr>
        <xdr:spPr bwMode="auto">
          <a:xfrm>
            <a:off x="424" y="365"/>
            <a:ext cx="18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400" y="346"/>
            <a:ext cx="1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700" b="0" i="0" u="none" strike="noStrike" baseline="0">
                <a:solidFill>
                  <a:srgbClr val="000000"/>
                </a:solidFill>
              </a:rPr>
              <a:t>=</a:t>
            </a:r>
            <a:endParaRPr lang="ru-RU" sz="1700" b="0" i="0" u="none" strike="noStrike" baseline="0">
              <a:solidFill>
                <a:srgbClr val="000000"/>
              </a:solidFill>
            </a:endParaRPr>
          </a:p>
        </xdr:txBody>
      </xdr:sp>
    </xdr:grpSp>
    <xdr:clientData/>
  </xdr:twoCellAnchor>
  <xdr:twoCellAnchor>
    <xdr:from>
      <xdr:col>1</xdr:col>
      <xdr:colOff>609600</xdr:colOff>
      <xdr:row>5</xdr:row>
      <xdr:rowOff>200025</xdr:rowOff>
    </xdr:from>
    <xdr:to>
      <xdr:col>1</xdr:col>
      <xdr:colOff>2295525</xdr:colOff>
      <xdr:row>6</xdr:row>
      <xdr:rowOff>76200</xdr:rowOff>
    </xdr:to>
    <xdr:grpSp>
      <xdr:nvGrpSpPr>
        <xdr:cNvPr id="1049" name="Group 25"/>
        <xdr:cNvGrpSpPr>
          <a:grpSpLocks noChangeAspect="1"/>
        </xdr:cNvGrpSpPr>
      </xdr:nvGrpSpPr>
      <xdr:grpSpPr bwMode="auto">
        <a:xfrm>
          <a:off x="3009900" y="4010025"/>
          <a:ext cx="1685925" cy="676275"/>
          <a:chOff x="334" y="628"/>
          <a:chExt cx="177" cy="71"/>
        </a:xfrm>
      </xdr:grpSpPr>
      <xdr:sp macro="" textlink="">
        <xdr:nvSpPr>
          <xdr:cNvPr id="1048" name="AutoShape 24"/>
          <xdr:cNvSpPr>
            <a:spLocks noChangeAspect="1" noChangeArrowheads="1" noTextEdit="1"/>
          </xdr:cNvSpPr>
        </xdr:nvSpPr>
        <xdr:spPr bwMode="auto">
          <a:xfrm>
            <a:off x="356" y="628"/>
            <a:ext cx="132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50" name="Line 26"/>
          <xdr:cNvSpPr>
            <a:spLocks noChangeShapeType="1"/>
          </xdr:cNvSpPr>
        </xdr:nvSpPr>
        <xdr:spPr bwMode="auto">
          <a:xfrm>
            <a:off x="374" y="657"/>
            <a:ext cx="31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1" name="Rectangle 27"/>
          <xdr:cNvSpPr>
            <a:spLocks noChangeArrowheads="1"/>
          </xdr:cNvSpPr>
        </xdr:nvSpPr>
        <xdr:spPr bwMode="auto">
          <a:xfrm>
            <a:off x="338" y="651"/>
            <a:ext cx="23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419" y="643"/>
            <a:ext cx="9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7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053" name="Rectangle 29"/>
          <xdr:cNvSpPr>
            <a:spLocks noChangeArrowheads="1"/>
          </xdr:cNvSpPr>
        </xdr:nvSpPr>
        <xdr:spPr bwMode="auto">
          <a:xfrm>
            <a:off x="386" y="644"/>
            <a:ext cx="2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wer</a:t>
            </a:r>
          </a:p>
        </xdr:txBody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376" y="629"/>
            <a:ext cx="18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>
            <a:off x="334" y="631"/>
            <a:ext cx="31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  <a:r>
              <a:rPr lang="ru-RU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</a:t>
            </a:r>
            <a:endParaRPr lang="en-US" sz="1700" b="0" i="1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383" y="660"/>
            <a:ext cx="18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</a:p>
        </xdr:txBody>
      </xdr:sp>
    </xdr:grpSp>
    <xdr:clientData/>
  </xdr:twoCellAnchor>
  <xdr:twoCellAnchor>
    <xdr:from>
      <xdr:col>1</xdr:col>
      <xdr:colOff>257175</xdr:colOff>
      <xdr:row>11</xdr:row>
      <xdr:rowOff>142875</xdr:rowOff>
    </xdr:from>
    <xdr:to>
      <xdr:col>1</xdr:col>
      <xdr:colOff>1800225</xdr:colOff>
      <xdr:row>11</xdr:row>
      <xdr:rowOff>866775</xdr:rowOff>
    </xdr:to>
    <xdr:grpSp>
      <xdr:nvGrpSpPr>
        <xdr:cNvPr id="1082" name="Group 58"/>
        <xdr:cNvGrpSpPr>
          <a:grpSpLocks noChangeAspect="1"/>
        </xdr:cNvGrpSpPr>
      </xdr:nvGrpSpPr>
      <xdr:grpSpPr bwMode="auto">
        <a:xfrm>
          <a:off x="2657475" y="8943975"/>
          <a:ext cx="1543050" cy="723900"/>
          <a:chOff x="306" y="1606"/>
          <a:chExt cx="162" cy="76"/>
        </a:xfrm>
      </xdr:grpSpPr>
      <xdr:sp macro="" textlink="">
        <xdr:nvSpPr>
          <xdr:cNvPr id="1081" name="AutoShape 57"/>
          <xdr:cNvSpPr>
            <a:spLocks noChangeAspect="1" noChangeArrowheads="1" noTextEdit="1"/>
          </xdr:cNvSpPr>
        </xdr:nvSpPr>
        <xdr:spPr bwMode="auto">
          <a:xfrm>
            <a:off x="306" y="1606"/>
            <a:ext cx="1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83" name="Line 59"/>
          <xdr:cNvSpPr>
            <a:spLocks noChangeShapeType="1"/>
          </xdr:cNvSpPr>
        </xdr:nvSpPr>
        <xdr:spPr bwMode="auto">
          <a:xfrm>
            <a:off x="346" y="1634"/>
            <a:ext cx="21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4" name="Rectangle 60"/>
          <xdr:cNvSpPr>
            <a:spLocks noChangeArrowheads="1"/>
          </xdr:cNvSpPr>
        </xdr:nvSpPr>
        <xdr:spPr bwMode="auto">
          <a:xfrm>
            <a:off x="318" y="1633"/>
            <a:ext cx="17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  <xdr:sp macro="" textlink="">
        <xdr:nvSpPr>
          <xdr:cNvPr id="1085" name="Rectangle 61"/>
          <xdr:cNvSpPr>
            <a:spLocks noChangeArrowheads="1"/>
          </xdr:cNvSpPr>
        </xdr:nvSpPr>
        <xdr:spPr bwMode="auto">
          <a:xfrm>
            <a:off x="382" y="1621"/>
            <a:ext cx="8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086" name="Rectangle 62"/>
          <xdr:cNvSpPr>
            <a:spLocks noChangeArrowheads="1"/>
          </xdr:cNvSpPr>
        </xdr:nvSpPr>
        <xdr:spPr bwMode="auto">
          <a:xfrm>
            <a:off x="360" y="1620"/>
            <a:ext cx="5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087" name="Rectangle 63"/>
          <xdr:cNvSpPr>
            <a:spLocks noChangeArrowheads="1"/>
          </xdr:cNvSpPr>
        </xdr:nvSpPr>
        <xdr:spPr bwMode="auto">
          <a:xfrm>
            <a:off x="347" y="1608"/>
            <a:ext cx="18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Q</a:t>
            </a:r>
          </a:p>
        </xdr:txBody>
      </xdr:sp>
      <xdr:sp macro="" textlink="">
        <xdr:nvSpPr>
          <xdr:cNvPr id="1088" name="Rectangle 64"/>
          <xdr:cNvSpPr>
            <a:spLocks noChangeArrowheads="1"/>
          </xdr:cNvSpPr>
        </xdr:nvSpPr>
        <xdr:spPr bwMode="auto">
          <a:xfrm>
            <a:off x="309" y="1621"/>
            <a:ext cx="32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1089" name="Rectangle 65"/>
          <xdr:cNvSpPr>
            <a:spLocks noChangeArrowheads="1"/>
          </xdr:cNvSpPr>
        </xdr:nvSpPr>
        <xdr:spPr bwMode="auto">
          <a:xfrm>
            <a:off x="349" y="1637"/>
            <a:ext cx="18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Q</a:t>
            </a:r>
          </a:p>
        </xdr:txBody>
      </xdr:sp>
      <xdr:sp macro="" textlink="">
        <xdr:nvSpPr>
          <xdr:cNvPr id="1090" name="Rectangle 66"/>
          <xdr:cNvSpPr>
            <a:spLocks noChangeArrowheads="1"/>
          </xdr:cNvSpPr>
        </xdr:nvSpPr>
        <xdr:spPr bwMode="auto">
          <a:xfrm>
            <a:off x="330" y="1618"/>
            <a:ext cx="1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</xdr:grpSp>
    <xdr:clientData/>
  </xdr:twoCellAnchor>
  <xdr:twoCellAnchor>
    <xdr:from>
      <xdr:col>1</xdr:col>
      <xdr:colOff>285750</xdr:colOff>
      <xdr:row>14</xdr:row>
      <xdr:rowOff>268796</xdr:rowOff>
    </xdr:from>
    <xdr:to>
      <xdr:col>1</xdr:col>
      <xdr:colOff>1819275</xdr:colOff>
      <xdr:row>14</xdr:row>
      <xdr:rowOff>722209</xdr:rowOff>
    </xdr:to>
    <xdr:grpSp>
      <xdr:nvGrpSpPr>
        <xdr:cNvPr id="1105" name="Group 81"/>
        <xdr:cNvGrpSpPr>
          <a:grpSpLocks noChangeAspect="1"/>
        </xdr:cNvGrpSpPr>
      </xdr:nvGrpSpPr>
      <xdr:grpSpPr bwMode="auto">
        <a:xfrm>
          <a:off x="2686050" y="11565446"/>
          <a:ext cx="1533525" cy="453413"/>
          <a:chOff x="304" y="3090"/>
          <a:chExt cx="173" cy="82"/>
        </a:xfrm>
      </xdr:grpSpPr>
      <xdr:sp macro="" textlink="">
        <xdr:nvSpPr>
          <xdr:cNvPr id="1104" name="AutoShape 80"/>
          <xdr:cNvSpPr>
            <a:spLocks noChangeAspect="1" noChangeArrowheads="1" noTextEdit="1"/>
          </xdr:cNvSpPr>
        </xdr:nvSpPr>
        <xdr:spPr bwMode="auto">
          <a:xfrm>
            <a:off x="304" y="3090"/>
            <a:ext cx="1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06" name="Line 82"/>
          <xdr:cNvSpPr>
            <a:spLocks noChangeShapeType="1"/>
          </xdr:cNvSpPr>
        </xdr:nvSpPr>
        <xdr:spPr bwMode="auto">
          <a:xfrm>
            <a:off x="343" y="3118"/>
            <a:ext cx="35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7" name="Rectangle 83"/>
          <xdr:cNvSpPr>
            <a:spLocks noChangeArrowheads="1"/>
          </xdr:cNvSpPr>
        </xdr:nvSpPr>
        <xdr:spPr bwMode="auto">
          <a:xfrm flipV="1">
            <a:off x="317" y="3122"/>
            <a:ext cx="25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</a:t>
            </a:r>
          </a:p>
        </xdr:txBody>
      </xdr:sp>
      <xdr:sp macro="" textlink="">
        <xdr:nvSpPr>
          <xdr:cNvPr id="1108" name="Rectangle 84"/>
          <xdr:cNvSpPr>
            <a:spLocks noChangeArrowheads="1"/>
          </xdr:cNvSpPr>
        </xdr:nvSpPr>
        <xdr:spPr bwMode="auto">
          <a:xfrm>
            <a:off x="391" y="3105"/>
            <a:ext cx="8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109" name="Rectangle 85"/>
          <xdr:cNvSpPr>
            <a:spLocks noChangeArrowheads="1"/>
          </xdr:cNvSpPr>
        </xdr:nvSpPr>
        <xdr:spPr bwMode="auto">
          <a:xfrm>
            <a:off x="370" y="3121"/>
            <a:ext cx="11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1110" name="Rectangle 86"/>
          <xdr:cNvSpPr>
            <a:spLocks noChangeArrowheads="1"/>
          </xdr:cNvSpPr>
        </xdr:nvSpPr>
        <xdr:spPr bwMode="auto">
          <a:xfrm>
            <a:off x="354" y="3092"/>
            <a:ext cx="17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</a:p>
        </xdr:txBody>
      </xdr:sp>
      <xdr:sp macro="" textlink="">
        <xdr:nvSpPr>
          <xdr:cNvPr id="1111" name="Rectangle 87"/>
          <xdr:cNvSpPr>
            <a:spLocks noChangeArrowheads="1"/>
          </xdr:cNvSpPr>
        </xdr:nvSpPr>
        <xdr:spPr bwMode="auto">
          <a:xfrm>
            <a:off x="304" y="3098"/>
            <a:ext cx="34" cy="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1112" name="Rectangle 88"/>
          <xdr:cNvSpPr>
            <a:spLocks noChangeArrowheads="1"/>
          </xdr:cNvSpPr>
        </xdr:nvSpPr>
        <xdr:spPr bwMode="auto">
          <a:xfrm>
            <a:off x="343" y="3121"/>
            <a:ext cx="44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Q</a:t>
            </a:r>
          </a:p>
        </xdr:txBody>
      </xdr:sp>
      <xdr:sp macro="" textlink="">
        <xdr:nvSpPr>
          <xdr:cNvPr id="1113" name="Rectangle 89"/>
          <xdr:cNvSpPr>
            <a:spLocks noChangeArrowheads="1"/>
          </xdr:cNvSpPr>
        </xdr:nvSpPr>
        <xdr:spPr bwMode="auto">
          <a:xfrm>
            <a:off x="329" y="3102"/>
            <a:ext cx="1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1114" name="Rectangle 90"/>
          <xdr:cNvSpPr>
            <a:spLocks noChangeArrowheads="1"/>
          </xdr:cNvSpPr>
        </xdr:nvSpPr>
        <xdr:spPr bwMode="auto">
          <a:xfrm>
            <a:off x="359" y="3118"/>
            <a:ext cx="1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  <xdr:twoCellAnchor>
    <xdr:from>
      <xdr:col>1</xdr:col>
      <xdr:colOff>571500</xdr:colOff>
      <xdr:row>18</xdr:row>
      <xdr:rowOff>47625</xdr:rowOff>
    </xdr:from>
    <xdr:to>
      <xdr:col>1</xdr:col>
      <xdr:colOff>2124075</xdr:colOff>
      <xdr:row>20</xdr:row>
      <xdr:rowOff>95250</xdr:rowOff>
    </xdr:to>
    <xdr:grpSp>
      <xdr:nvGrpSpPr>
        <xdr:cNvPr id="1118" name="Group 94"/>
        <xdr:cNvGrpSpPr>
          <a:grpSpLocks noChangeAspect="1"/>
        </xdr:cNvGrpSpPr>
      </xdr:nvGrpSpPr>
      <xdr:grpSpPr bwMode="auto">
        <a:xfrm>
          <a:off x="2971800" y="14011275"/>
          <a:ext cx="1552575" cy="962025"/>
          <a:chOff x="321" y="3429"/>
          <a:chExt cx="163" cy="101"/>
        </a:xfrm>
      </xdr:grpSpPr>
      <xdr:sp macro="" textlink="">
        <xdr:nvSpPr>
          <xdr:cNvPr id="1117" name="AutoShape 93"/>
          <xdr:cNvSpPr>
            <a:spLocks noChangeAspect="1" noChangeArrowheads="1" noTextEdit="1"/>
          </xdr:cNvSpPr>
        </xdr:nvSpPr>
        <xdr:spPr bwMode="auto">
          <a:xfrm>
            <a:off x="321" y="3429"/>
            <a:ext cx="1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9" name="Line 95"/>
          <xdr:cNvSpPr>
            <a:spLocks noChangeShapeType="1"/>
          </xdr:cNvSpPr>
        </xdr:nvSpPr>
        <xdr:spPr bwMode="auto">
          <a:xfrm>
            <a:off x="361" y="3455"/>
            <a:ext cx="30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0" name="Rectangle 96"/>
          <xdr:cNvSpPr>
            <a:spLocks noChangeArrowheads="1"/>
          </xdr:cNvSpPr>
        </xdr:nvSpPr>
        <xdr:spPr bwMode="auto">
          <a:xfrm>
            <a:off x="331" y="3455"/>
            <a:ext cx="25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</a:t>
            </a:r>
          </a:p>
        </xdr:txBody>
      </xdr:sp>
      <xdr:sp macro="" textlink="">
        <xdr:nvSpPr>
          <xdr:cNvPr id="1121" name="Rectangle 97"/>
          <xdr:cNvSpPr>
            <a:spLocks noChangeArrowheads="1"/>
          </xdr:cNvSpPr>
        </xdr:nvSpPr>
        <xdr:spPr bwMode="auto">
          <a:xfrm>
            <a:off x="403" y="3443"/>
            <a:ext cx="81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5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122" name="Rectangle 98"/>
          <xdr:cNvSpPr>
            <a:spLocks noChangeArrowheads="1"/>
          </xdr:cNvSpPr>
        </xdr:nvSpPr>
        <xdr:spPr bwMode="auto">
          <a:xfrm>
            <a:off x="375" y="3442"/>
            <a:ext cx="1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cr</a:t>
            </a:r>
          </a:p>
        </xdr:txBody>
      </xdr:sp>
      <xdr:sp macro="" textlink="">
        <xdr:nvSpPr>
          <xdr:cNvPr id="1123" name="Rectangle 99"/>
          <xdr:cNvSpPr>
            <a:spLocks noChangeArrowheads="1"/>
          </xdr:cNvSpPr>
        </xdr:nvSpPr>
        <xdr:spPr bwMode="auto">
          <a:xfrm>
            <a:off x="372" y="3470"/>
            <a:ext cx="2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pba</a:t>
            </a:r>
          </a:p>
        </xdr:txBody>
      </xdr:sp>
      <xdr:sp macro="" textlink="">
        <xdr:nvSpPr>
          <xdr:cNvPr id="1124" name="Rectangle 100"/>
          <xdr:cNvSpPr>
            <a:spLocks noChangeArrowheads="1"/>
          </xdr:cNvSpPr>
        </xdr:nvSpPr>
        <xdr:spPr bwMode="auto">
          <a:xfrm>
            <a:off x="365" y="3430"/>
            <a:ext cx="1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5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</a:t>
            </a:r>
          </a:p>
        </xdr:txBody>
      </xdr:sp>
      <xdr:sp macro="" textlink="">
        <xdr:nvSpPr>
          <xdr:cNvPr id="1125" name="Rectangle 101"/>
          <xdr:cNvSpPr>
            <a:spLocks noChangeArrowheads="1"/>
          </xdr:cNvSpPr>
        </xdr:nvSpPr>
        <xdr:spPr bwMode="auto">
          <a:xfrm>
            <a:off x="324" y="3443"/>
            <a:ext cx="62" cy="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5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1126" name="Rectangle 102"/>
          <xdr:cNvSpPr>
            <a:spLocks noChangeArrowheads="1"/>
          </xdr:cNvSpPr>
        </xdr:nvSpPr>
        <xdr:spPr bwMode="auto">
          <a:xfrm>
            <a:off x="361" y="3458"/>
            <a:ext cx="1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5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</a:t>
            </a:r>
          </a:p>
        </xdr:txBody>
      </xdr:sp>
      <xdr:sp macro="" textlink="">
        <xdr:nvSpPr>
          <xdr:cNvPr id="1127" name="Rectangle 103"/>
          <xdr:cNvSpPr>
            <a:spLocks noChangeArrowheads="1"/>
          </xdr:cNvSpPr>
        </xdr:nvSpPr>
        <xdr:spPr bwMode="auto">
          <a:xfrm>
            <a:off x="347" y="3440"/>
            <a:ext cx="1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5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</xdr:grpSp>
    <xdr:clientData/>
  </xdr:twoCellAnchor>
  <xdr:twoCellAnchor>
    <xdr:from>
      <xdr:col>1</xdr:col>
      <xdr:colOff>952500</xdr:colOff>
      <xdr:row>23</xdr:row>
      <xdr:rowOff>38100</xdr:rowOff>
    </xdr:from>
    <xdr:to>
      <xdr:col>1</xdr:col>
      <xdr:colOff>2466975</xdr:colOff>
      <xdr:row>24</xdr:row>
      <xdr:rowOff>142875</xdr:rowOff>
    </xdr:to>
    <xdr:grpSp>
      <xdr:nvGrpSpPr>
        <xdr:cNvPr id="1130" name="Group 106"/>
        <xdr:cNvGrpSpPr>
          <a:grpSpLocks noChangeAspect="1"/>
        </xdr:cNvGrpSpPr>
      </xdr:nvGrpSpPr>
      <xdr:grpSpPr bwMode="auto">
        <a:xfrm>
          <a:off x="3352800" y="15868650"/>
          <a:ext cx="1514475" cy="752475"/>
          <a:chOff x="318" y="3649"/>
          <a:chExt cx="159" cy="79"/>
        </a:xfrm>
      </xdr:grpSpPr>
      <xdr:sp macro="" textlink="">
        <xdr:nvSpPr>
          <xdr:cNvPr id="1129" name="AutoShape 105"/>
          <xdr:cNvSpPr>
            <a:spLocks noChangeAspect="1" noChangeArrowheads="1" noTextEdit="1"/>
          </xdr:cNvSpPr>
        </xdr:nvSpPr>
        <xdr:spPr bwMode="auto">
          <a:xfrm>
            <a:off x="318" y="3649"/>
            <a:ext cx="1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31" name="Line 107"/>
          <xdr:cNvSpPr>
            <a:spLocks noChangeShapeType="1"/>
          </xdr:cNvSpPr>
        </xdr:nvSpPr>
        <xdr:spPr bwMode="auto">
          <a:xfrm>
            <a:off x="358" y="3678"/>
            <a:ext cx="31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2" name="Rectangle 108"/>
          <xdr:cNvSpPr>
            <a:spLocks noChangeArrowheads="1"/>
          </xdr:cNvSpPr>
        </xdr:nvSpPr>
        <xdr:spPr bwMode="auto">
          <a:xfrm>
            <a:off x="328" y="3677"/>
            <a:ext cx="27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</a:t>
            </a:r>
          </a:p>
        </xdr:txBody>
      </xdr:sp>
      <xdr:sp macro="" textlink="">
        <xdr:nvSpPr>
          <xdr:cNvPr id="1133" name="Rectangle 109"/>
          <xdr:cNvSpPr>
            <a:spLocks noChangeArrowheads="1"/>
          </xdr:cNvSpPr>
        </xdr:nvSpPr>
        <xdr:spPr bwMode="auto">
          <a:xfrm>
            <a:off x="402" y="3665"/>
            <a:ext cx="75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134" name="Rectangle 110"/>
          <xdr:cNvSpPr>
            <a:spLocks noChangeArrowheads="1"/>
          </xdr:cNvSpPr>
        </xdr:nvSpPr>
        <xdr:spPr bwMode="auto">
          <a:xfrm>
            <a:off x="373" y="3663"/>
            <a:ext cx="1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pkz</a:t>
            </a:r>
          </a:p>
        </xdr:txBody>
      </xdr:sp>
      <xdr:sp macro="" textlink="">
        <xdr:nvSpPr>
          <xdr:cNvPr id="1135" name="Rectangle 111"/>
          <xdr:cNvSpPr>
            <a:spLocks noChangeArrowheads="1"/>
          </xdr:cNvSpPr>
        </xdr:nvSpPr>
        <xdr:spPr bwMode="auto">
          <a:xfrm>
            <a:off x="372" y="3692"/>
            <a:ext cx="1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ba</a:t>
            </a:r>
          </a:p>
        </xdr:txBody>
      </xdr:sp>
      <xdr:sp macro="" textlink="">
        <xdr:nvSpPr>
          <xdr:cNvPr id="1136" name="Rectangle 112"/>
          <xdr:cNvSpPr>
            <a:spLocks noChangeArrowheads="1"/>
          </xdr:cNvSpPr>
        </xdr:nvSpPr>
        <xdr:spPr bwMode="auto">
          <a:xfrm>
            <a:off x="360" y="3651"/>
            <a:ext cx="17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</a:t>
            </a:r>
          </a:p>
        </xdr:txBody>
      </xdr:sp>
      <xdr:sp macro="" textlink="">
        <xdr:nvSpPr>
          <xdr:cNvPr id="1137" name="Rectangle 113"/>
          <xdr:cNvSpPr>
            <a:spLocks noChangeArrowheads="1"/>
          </xdr:cNvSpPr>
        </xdr:nvSpPr>
        <xdr:spPr bwMode="auto">
          <a:xfrm>
            <a:off x="321" y="3665"/>
            <a:ext cx="61" cy="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362" y="3680"/>
            <a:ext cx="1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</a:t>
            </a:r>
          </a:p>
        </xdr:txBody>
      </xdr:sp>
      <xdr:sp macro="" textlink="">
        <xdr:nvSpPr>
          <xdr:cNvPr id="1139" name="Rectangle 115"/>
          <xdr:cNvSpPr>
            <a:spLocks noChangeArrowheads="1"/>
          </xdr:cNvSpPr>
        </xdr:nvSpPr>
        <xdr:spPr bwMode="auto">
          <a:xfrm>
            <a:off x="344" y="3663"/>
            <a:ext cx="9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</xdr:grpSp>
    <xdr:clientData/>
  </xdr:twoCellAnchor>
  <xdr:twoCellAnchor>
    <xdr:from>
      <xdr:col>1</xdr:col>
      <xdr:colOff>876300</xdr:colOff>
      <xdr:row>27</xdr:row>
      <xdr:rowOff>28575</xdr:rowOff>
    </xdr:from>
    <xdr:to>
      <xdr:col>1</xdr:col>
      <xdr:colOff>2457450</xdr:colOff>
      <xdr:row>28</xdr:row>
      <xdr:rowOff>123825</xdr:rowOff>
    </xdr:to>
    <xdr:grpSp>
      <xdr:nvGrpSpPr>
        <xdr:cNvPr id="1142" name="Group 118"/>
        <xdr:cNvGrpSpPr>
          <a:grpSpLocks noChangeAspect="1"/>
        </xdr:cNvGrpSpPr>
      </xdr:nvGrpSpPr>
      <xdr:grpSpPr bwMode="auto">
        <a:xfrm>
          <a:off x="3276600" y="18411825"/>
          <a:ext cx="1581150" cy="742950"/>
          <a:chOff x="315" y="3976"/>
          <a:chExt cx="166" cy="78"/>
        </a:xfrm>
      </xdr:grpSpPr>
      <xdr:sp macro="" textlink="">
        <xdr:nvSpPr>
          <xdr:cNvPr id="1141" name="AutoShape 117"/>
          <xdr:cNvSpPr>
            <a:spLocks noChangeAspect="1" noChangeArrowheads="1" noTextEdit="1"/>
          </xdr:cNvSpPr>
        </xdr:nvSpPr>
        <xdr:spPr bwMode="auto">
          <a:xfrm>
            <a:off x="315" y="3976"/>
            <a:ext cx="151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43" name="Line 119"/>
          <xdr:cNvSpPr>
            <a:spLocks noChangeShapeType="1"/>
          </xdr:cNvSpPr>
        </xdr:nvSpPr>
        <xdr:spPr bwMode="auto">
          <a:xfrm>
            <a:off x="357" y="4004"/>
            <a:ext cx="25" cy="1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4" name="Rectangle 120"/>
          <xdr:cNvSpPr>
            <a:spLocks noChangeArrowheads="1"/>
          </xdr:cNvSpPr>
        </xdr:nvSpPr>
        <xdr:spPr bwMode="auto">
          <a:xfrm>
            <a:off x="325" y="4003"/>
            <a:ext cx="38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</a:p>
        </xdr:txBody>
      </xdr:sp>
      <xdr:sp macro="" textlink="">
        <xdr:nvSpPr>
          <xdr:cNvPr id="1145" name="Rectangle 121"/>
          <xdr:cNvSpPr>
            <a:spLocks noChangeArrowheads="1"/>
          </xdr:cNvSpPr>
        </xdr:nvSpPr>
        <xdr:spPr bwMode="auto">
          <a:xfrm>
            <a:off x="395" y="3991"/>
            <a:ext cx="8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х100, (%)</a:t>
            </a:r>
          </a:p>
        </xdr:txBody>
      </xdr:sp>
      <xdr:sp macro="" textlink="">
        <xdr:nvSpPr>
          <xdr:cNvPr id="1146" name="Rectangle 122"/>
          <xdr:cNvSpPr>
            <a:spLocks noChangeArrowheads="1"/>
          </xdr:cNvSpPr>
        </xdr:nvSpPr>
        <xdr:spPr bwMode="auto">
          <a:xfrm>
            <a:off x="370" y="3990"/>
            <a:ext cx="13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oz</a:t>
            </a:r>
          </a:p>
        </xdr:txBody>
      </xdr:sp>
      <xdr:sp macro="" textlink="">
        <xdr:nvSpPr>
          <xdr:cNvPr id="1147" name="Rectangle 123"/>
          <xdr:cNvSpPr>
            <a:spLocks noChangeArrowheads="1"/>
          </xdr:cNvSpPr>
        </xdr:nvSpPr>
        <xdr:spPr bwMode="auto">
          <a:xfrm>
            <a:off x="357" y="3978"/>
            <a:ext cx="18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Q</a:t>
            </a:r>
          </a:p>
        </xdr:txBody>
      </xdr:sp>
      <xdr:sp macro="" textlink="">
        <xdr:nvSpPr>
          <xdr:cNvPr id="1148" name="Rectangle 124"/>
          <xdr:cNvSpPr>
            <a:spLocks noChangeArrowheads="1"/>
          </xdr:cNvSpPr>
        </xdr:nvSpPr>
        <xdr:spPr bwMode="auto">
          <a:xfrm>
            <a:off x="318" y="3991"/>
            <a:ext cx="54" cy="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1149" name="Rectangle 125"/>
          <xdr:cNvSpPr>
            <a:spLocks noChangeArrowheads="1"/>
          </xdr:cNvSpPr>
        </xdr:nvSpPr>
        <xdr:spPr bwMode="auto">
          <a:xfrm>
            <a:off x="363" y="4007"/>
            <a:ext cx="18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Q</a:t>
            </a:r>
          </a:p>
        </xdr:txBody>
      </xdr:sp>
      <xdr:sp macro="" textlink="">
        <xdr:nvSpPr>
          <xdr:cNvPr id="1150" name="Rectangle 126"/>
          <xdr:cNvSpPr>
            <a:spLocks noChangeArrowheads="1"/>
          </xdr:cNvSpPr>
        </xdr:nvSpPr>
        <xdr:spPr bwMode="auto">
          <a:xfrm>
            <a:off x="342" y="3988"/>
            <a:ext cx="1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>
      <pane ySplit="1" topLeftCell="A22" activePane="bottomLeft" state="frozen"/>
      <selection pane="bottomLeft" activeCell="E31" sqref="E31"/>
    </sheetView>
  </sheetViews>
  <sheetFormatPr defaultRowHeight="15"/>
  <cols>
    <col min="1" max="1" width="36" style="7" customWidth="1"/>
    <col min="2" max="2" width="51" customWidth="1"/>
    <col min="3" max="3" width="12.5703125" customWidth="1"/>
    <col min="4" max="4" width="5.85546875" customWidth="1"/>
    <col min="5" max="5" width="12.140625" customWidth="1"/>
    <col min="6" max="6" width="6.28515625" customWidth="1"/>
    <col min="7" max="7" width="12.7109375" customWidth="1"/>
    <col min="8" max="8" width="6" customWidth="1"/>
    <col min="9" max="9" width="11.85546875" customWidth="1"/>
    <col min="10" max="10" width="5.42578125" customWidth="1"/>
    <col min="11" max="11" width="11.42578125" customWidth="1"/>
    <col min="12" max="12" width="5.7109375" customWidth="1"/>
    <col min="13" max="13" width="12.42578125" customWidth="1"/>
    <col min="14" max="14" width="5.7109375" customWidth="1"/>
    <col min="15" max="15" width="17.42578125" style="8" customWidth="1"/>
    <col min="16" max="16" width="6.7109375" style="26" customWidth="1"/>
    <col min="17" max="17" width="14.5703125" style="8" customWidth="1"/>
    <col min="18" max="18" width="18.42578125" style="8" customWidth="1"/>
  </cols>
  <sheetData>
    <row r="1" spans="1:18" ht="56.25" customHeight="1">
      <c r="A1" s="28" t="s">
        <v>0</v>
      </c>
      <c r="B1" s="29" t="s">
        <v>2</v>
      </c>
      <c r="C1" s="37" t="s">
        <v>33</v>
      </c>
      <c r="D1" s="42" t="s">
        <v>1</v>
      </c>
      <c r="E1" s="37" t="s">
        <v>34</v>
      </c>
      <c r="F1" s="42" t="s">
        <v>1</v>
      </c>
      <c r="G1" s="37" t="s">
        <v>35</v>
      </c>
      <c r="H1" s="42" t="s">
        <v>1</v>
      </c>
      <c r="I1" s="37" t="s">
        <v>36</v>
      </c>
      <c r="J1" s="42" t="s">
        <v>1</v>
      </c>
      <c r="K1" s="37" t="s">
        <v>37</v>
      </c>
      <c r="L1" s="42" t="s">
        <v>1</v>
      </c>
      <c r="M1" s="37" t="s">
        <v>38</v>
      </c>
      <c r="N1" s="42" t="s">
        <v>1</v>
      </c>
      <c r="O1" s="42" t="s">
        <v>7</v>
      </c>
      <c r="P1" s="43" t="s">
        <v>9</v>
      </c>
      <c r="Q1" s="42" t="s">
        <v>10</v>
      </c>
      <c r="R1" s="42" t="s">
        <v>29</v>
      </c>
    </row>
    <row r="2" spans="1:18" ht="18.75">
      <c r="A2" s="27" t="s">
        <v>20</v>
      </c>
      <c r="B2" s="18"/>
      <c r="C2" s="56"/>
      <c r="D2" s="60">
        <v>0.55000000000000004</v>
      </c>
      <c r="E2" s="51"/>
      <c r="F2" s="51"/>
      <c r="G2" s="51"/>
      <c r="H2" s="51"/>
      <c r="I2" s="51"/>
      <c r="J2" s="51"/>
      <c r="K2" s="51"/>
      <c r="L2" s="51"/>
      <c r="M2" s="52"/>
      <c r="N2" s="52"/>
      <c r="O2" s="53"/>
      <c r="P2" s="54"/>
      <c r="Q2" s="53"/>
      <c r="R2" s="55"/>
    </row>
    <row r="3" spans="1:18" ht="60" customHeight="1">
      <c r="A3" s="68" t="s">
        <v>49</v>
      </c>
      <c r="B3" s="2" t="s">
        <v>3</v>
      </c>
      <c r="C3" s="2">
        <f>C4/C5*100</f>
        <v>87.5</v>
      </c>
      <c r="D3" s="2">
        <v>1</v>
      </c>
      <c r="E3" s="2">
        <f>E4/E5*100</f>
        <v>87.5</v>
      </c>
      <c r="F3" s="2">
        <v>1</v>
      </c>
      <c r="G3" s="2">
        <f>G4/G5*100</f>
        <v>62.5</v>
      </c>
      <c r="H3" s="2">
        <v>1</v>
      </c>
      <c r="I3" s="2">
        <f>I4/I5*100</f>
        <v>100</v>
      </c>
      <c r="J3" s="2">
        <v>2</v>
      </c>
      <c r="K3" s="2">
        <f>K4/K5*100</f>
        <v>100</v>
      </c>
      <c r="L3" s="2">
        <v>2</v>
      </c>
      <c r="M3" s="2">
        <f>M4/M5*100</f>
        <v>87.5</v>
      </c>
      <c r="N3" s="2">
        <v>2</v>
      </c>
      <c r="O3" s="34" t="s">
        <v>50</v>
      </c>
      <c r="P3" s="14">
        <v>2</v>
      </c>
      <c r="Q3" s="73" t="s">
        <v>11</v>
      </c>
      <c r="R3" s="21" t="s">
        <v>39</v>
      </c>
    </row>
    <row r="4" spans="1:18" ht="45">
      <c r="A4" s="71"/>
      <c r="B4" s="4" t="s">
        <v>5</v>
      </c>
      <c r="C4" s="4">
        <v>7</v>
      </c>
      <c r="D4" s="4"/>
      <c r="E4" s="4">
        <v>7</v>
      </c>
      <c r="F4" s="4"/>
      <c r="G4" s="4">
        <v>5</v>
      </c>
      <c r="H4" s="4"/>
      <c r="I4" s="4">
        <v>8</v>
      </c>
      <c r="J4" s="4"/>
      <c r="K4" s="4">
        <v>8</v>
      </c>
      <c r="L4" s="4"/>
      <c r="M4" s="3">
        <v>7</v>
      </c>
      <c r="N4" s="3"/>
      <c r="O4" s="35" t="s">
        <v>52</v>
      </c>
      <c r="P4" s="13">
        <v>1</v>
      </c>
      <c r="Q4" s="74"/>
      <c r="R4" s="17"/>
    </row>
    <row r="5" spans="1:18" ht="120">
      <c r="A5" s="72"/>
      <c r="B5" s="6" t="s">
        <v>4</v>
      </c>
      <c r="C5" s="6">
        <v>8</v>
      </c>
      <c r="D5" s="6"/>
      <c r="E5" s="6">
        <v>8</v>
      </c>
      <c r="F5" s="6"/>
      <c r="G5" s="6">
        <v>8</v>
      </c>
      <c r="H5" s="6"/>
      <c r="I5" s="6">
        <v>8</v>
      </c>
      <c r="J5" s="6"/>
      <c r="K5" s="6">
        <v>8</v>
      </c>
      <c r="L5" s="6"/>
      <c r="M5" s="5">
        <v>8</v>
      </c>
      <c r="N5" s="5"/>
      <c r="O5" s="36" t="s">
        <v>51</v>
      </c>
      <c r="P5" s="16">
        <v>0</v>
      </c>
      <c r="Q5" s="22"/>
      <c r="R5" s="22"/>
    </row>
    <row r="6" spans="1:18" ht="63" customHeight="1">
      <c r="A6" s="68" t="s">
        <v>53</v>
      </c>
      <c r="B6" s="2" t="s">
        <v>3</v>
      </c>
      <c r="C6" s="44">
        <f>C7/C8*100</f>
        <v>83.333333333333343</v>
      </c>
      <c r="D6" s="2">
        <v>1</v>
      </c>
      <c r="E6" s="44">
        <f>E7/E8*100</f>
        <v>83.333333333333343</v>
      </c>
      <c r="F6" s="2">
        <v>1</v>
      </c>
      <c r="G6" s="44">
        <f>G7/G8*100</f>
        <v>83.333333333333343</v>
      </c>
      <c r="H6" s="2">
        <v>1</v>
      </c>
      <c r="I6" s="2" t="s">
        <v>48</v>
      </c>
      <c r="J6" s="2"/>
      <c r="K6" s="2" t="s">
        <v>48</v>
      </c>
      <c r="L6" s="2"/>
      <c r="M6" s="2" t="s">
        <v>48</v>
      </c>
      <c r="N6" s="2"/>
      <c r="O6" s="34" t="s">
        <v>54</v>
      </c>
      <c r="P6" s="14">
        <v>2</v>
      </c>
      <c r="Q6" s="73" t="s">
        <v>17</v>
      </c>
      <c r="R6" s="21" t="s">
        <v>31</v>
      </c>
    </row>
    <row r="7" spans="1:18" ht="45">
      <c r="A7" s="71"/>
      <c r="B7" s="4" t="s">
        <v>6</v>
      </c>
      <c r="C7" s="4">
        <v>5</v>
      </c>
      <c r="D7" s="4"/>
      <c r="E7" s="4">
        <v>5</v>
      </c>
      <c r="F7" s="4"/>
      <c r="G7" s="4">
        <v>5</v>
      </c>
      <c r="H7" s="4"/>
      <c r="I7" s="4"/>
      <c r="J7" s="4"/>
      <c r="K7" s="4"/>
      <c r="L7" s="4"/>
      <c r="M7" s="3"/>
      <c r="N7" s="3"/>
      <c r="O7" s="35" t="s">
        <v>56</v>
      </c>
      <c r="P7" s="13">
        <v>1</v>
      </c>
      <c r="Q7" s="74"/>
      <c r="R7" s="17"/>
    </row>
    <row r="8" spans="1:18" ht="135">
      <c r="A8" s="72"/>
      <c r="B8" s="6" t="s">
        <v>16</v>
      </c>
      <c r="C8" s="6">
        <v>6</v>
      </c>
      <c r="D8" s="6"/>
      <c r="E8" s="6">
        <v>6</v>
      </c>
      <c r="F8" s="6"/>
      <c r="G8" s="6">
        <v>6</v>
      </c>
      <c r="H8" s="6"/>
      <c r="I8" s="6"/>
      <c r="J8" s="6"/>
      <c r="K8" s="6"/>
      <c r="L8" s="6"/>
      <c r="M8" s="5"/>
      <c r="N8" s="5"/>
      <c r="O8" s="36" t="s">
        <v>55</v>
      </c>
      <c r="P8" s="16">
        <v>0</v>
      </c>
      <c r="Q8" s="75"/>
      <c r="R8" s="22"/>
    </row>
    <row r="9" spans="1:18" ht="45">
      <c r="A9" s="68" t="s">
        <v>57</v>
      </c>
      <c r="B9" s="31" t="s">
        <v>58</v>
      </c>
      <c r="C9" s="11">
        <f>C11</f>
        <v>7</v>
      </c>
      <c r="D9" s="11">
        <v>0</v>
      </c>
      <c r="E9" s="11">
        <f>E11</f>
        <v>0</v>
      </c>
      <c r="F9" s="11">
        <v>3</v>
      </c>
      <c r="G9" s="31">
        <f>G11</f>
        <v>1</v>
      </c>
      <c r="H9" s="11">
        <v>3</v>
      </c>
      <c r="I9" s="31">
        <f>I11</f>
        <v>0</v>
      </c>
      <c r="J9" s="11">
        <v>3</v>
      </c>
      <c r="K9" s="31">
        <f>K11</f>
        <v>0</v>
      </c>
      <c r="L9" s="11">
        <v>3</v>
      </c>
      <c r="M9" s="31">
        <f>M11</f>
        <v>0</v>
      </c>
      <c r="N9" s="9">
        <v>3</v>
      </c>
      <c r="O9" s="10" t="s">
        <v>59</v>
      </c>
      <c r="P9" s="23">
        <v>3</v>
      </c>
      <c r="Q9" s="19" t="s">
        <v>11</v>
      </c>
      <c r="R9" s="20" t="s">
        <v>31</v>
      </c>
    </row>
    <row r="10" spans="1:18">
      <c r="A10" s="71"/>
      <c r="B10" s="12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"/>
      <c r="N10" s="3"/>
      <c r="O10" s="17" t="s">
        <v>60</v>
      </c>
      <c r="P10" s="24">
        <v>0</v>
      </c>
      <c r="Q10" s="20"/>
      <c r="R10" s="17"/>
    </row>
    <row r="11" spans="1:18" ht="90">
      <c r="A11" s="72"/>
      <c r="B11" s="15" t="s">
        <v>12</v>
      </c>
      <c r="C11" s="15">
        <v>7</v>
      </c>
      <c r="D11" s="15"/>
      <c r="E11" s="15">
        <v>0</v>
      </c>
      <c r="F11" s="15"/>
      <c r="G11" s="15">
        <v>1</v>
      </c>
      <c r="H11" s="15"/>
      <c r="I11" s="15">
        <v>0</v>
      </c>
      <c r="J11" s="15"/>
      <c r="K11" s="15">
        <v>0</v>
      </c>
      <c r="L11" s="15"/>
      <c r="M11" s="45">
        <v>0</v>
      </c>
      <c r="N11" s="5"/>
      <c r="O11" s="22"/>
      <c r="P11" s="24"/>
      <c r="Q11" s="22"/>
      <c r="R11" s="22"/>
    </row>
    <row r="12" spans="1:18" ht="73.5" customHeight="1">
      <c r="A12" s="68" t="s">
        <v>61</v>
      </c>
      <c r="B12" s="2" t="s">
        <v>3</v>
      </c>
      <c r="C12" s="2">
        <f>C13/C14*100</f>
        <v>50</v>
      </c>
      <c r="D12" s="2">
        <v>0</v>
      </c>
      <c r="E12" s="2">
        <f>E13/E14*100</f>
        <v>100</v>
      </c>
      <c r="F12" s="2">
        <v>2</v>
      </c>
      <c r="G12" s="2">
        <f>G13/G14*100</f>
        <v>100</v>
      </c>
      <c r="H12" s="2">
        <v>2</v>
      </c>
      <c r="I12" s="2" t="s">
        <v>48</v>
      </c>
      <c r="J12" s="2"/>
      <c r="K12" s="2" t="s">
        <v>48</v>
      </c>
      <c r="L12" s="2"/>
      <c r="M12" s="2" t="s">
        <v>48</v>
      </c>
      <c r="N12" s="2"/>
      <c r="O12" s="47" t="s">
        <v>8</v>
      </c>
      <c r="P12" s="14">
        <v>2</v>
      </c>
      <c r="Q12" s="49" t="s">
        <v>15</v>
      </c>
      <c r="R12" s="17" t="s">
        <v>30</v>
      </c>
    </row>
    <row r="13" spans="1:18" ht="75">
      <c r="A13" s="71"/>
      <c r="B13" s="4" t="s">
        <v>13</v>
      </c>
      <c r="C13" s="4">
        <v>1</v>
      </c>
      <c r="D13" s="4"/>
      <c r="E13" s="4">
        <v>54</v>
      </c>
      <c r="F13" s="4"/>
      <c r="G13" s="4">
        <v>1</v>
      </c>
      <c r="H13" s="4"/>
      <c r="I13" s="4"/>
      <c r="J13" s="4"/>
      <c r="K13" s="4"/>
      <c r="L13" s="4"/>
      <c r="M13" s="3"/>
      <c r="N13" s="3"/>
      <c r="O13" s="48" t="s">
        <v>62</v>
      </c>
      <c r="P13" s="13">
        <v>1</v>
      </c>
      <c r="Q13" s="50"/>
      <c r="R13" s="17"/>
    </row>
    <row r="14" spans="1:18" ht="48">
      <c r="A14" s="72"/>
      <c r="B14" s="4" t="s">
        <v>14</v>
      </c>
      <c r="C14" s="4">
        <v>2</v>
      </c>
      <c r="D14" s="4"/>
      <c r="E14" s="4">
        <v>54</v>
      </c>
      <c r="F14" s="4"/>
      <c r="G14" s="4">
        <v>1</v>
      </c>
      <c r="H14" s="4"/>
      <c r="I14" s="4"/>
      <c r="J14" s="4"/>
      <c r="K14" s="4"/>
      <c r="L14" s="4"/>
      <c r="M14" s="3"/>
      <c r="N14" s="3"/>
      <c r="O14" s="48" t="s">
        <v>63</v>
      </c>
      <c r="P14" s="16">
        <v>0</v>
      </c>
      <c r="Q14" s="50"/>
      <c r="R14" s="22"/>
    </row>
    <row r="15" spans="1:18" ht="68.25" customHeight="1">
      <c r="A15" s="68" t="s">
        <v>64</v>
      </c>
      <c r="B15" s="1" t="s">
        <v>3</v>
      </c>
      <c r="C15" s="1">
        <f>C17/(C16+1)*100</f>
        <v>0</v>
      </c>
      <c r="D15" s="1">
        <v>2</v>
      </c>
      <c r="E15" s="1">
        <f>E17/(E16+1)*100</f>
        <v>0</v>
      </c>
      <c r="F15" s="1">
        <v>2</v>
      </c>
      <c r="G15" s="1">
        <f>G17/(G16+1)*100</f>
        <v>0</v>
      </c>
      <c r="H15" s="1">
        <v>2</v>
      </c>
      <c r="I15" s="1">
        <f>I17/(I16+1)*100</f>
        <v>0</v>
      </c>
      <c r="J15" s="1">
        <v>2</v>
      </c>
      <c r="K15" s="1">
        <f>K17/(K16+1)*100</f>
        <v>0</v>
      </c>
      <c r="L15" s="1">
        <v>2</v>
      </c>
      <c r="M15" s="1">
        <f>M17/(M16+1)*100</f>
        <v>0</v>
      </c>
      <c r="N15" s="2">
        <v>2</v>
      </c>
      <c r="O15" s="34" t="s">
        <v>65</v>
      </c>
      <c r="P15" s="13">
        <v>2</v>
      </c>
      <c r="Q15" s="10" t="s">
        <v>11</v>
      </c>
      <c r="R15" s="35" t="s">
        <v>68</v>
      </c>
    </row>
    <row r="16" spans="1:18" ht="18">
      <c r="A16" s="71"/>
      <c r="B16" s="4" t="s">
        <v>18</v>
      </c>
      <c r="C16" s="4">
        <v>3</v>
      </c>
      <c r="D16" s="4"/>
      <c r="E16" s="4">
        <v>55</v>
      </c>
      <c r="F16" s="4"/>
      <c r="G16" s="4">
        <v>2</v>
      </c>
      <c r="H16" s="4"/>
      <c r="I16" s="4">
        <v>1</v>
      </c>
      <c r="J16" s="4"/>
      <c r="K16" s="4">
        <v>1</v>
      </c>
      <c r="L16" s="4"/>
      <c r="M16" s="3">
        <v>1</v>
      </c>
      <c r="N16" s="3"/>
      <c r="O16" s="35" t="s">
        <v>66</v>
      </c>
      <c r="P16" s="13">
        <v>1</v>
      </c>
      <c r="Q16" s="17"/>
      <c r="R16" s="17"/>
    </row>
    <row r="17" spans="1:18" ht="105">
      <c r="A17" s="72"/>
      <c r="B17" s="6" t="s">
        <v>19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0</v>
      </c>
      <c r="L17" s="6"/>
      <c r="M17" s="5">
        <v>0</v>
      </c>
      <c r="N17" s="5"/>
      <c r="O17" s="36" t="s">
        <v>67</v>
      </c>
      <c r="P17" s="16">
        <v>0</v>
      </c>
      <c r="Q17" s="22"/>
      <c r="R17" s="22"/>
    </row>
    <row r="18" spans="1:18" ht="18.75">
      <c r="A18" s="57" t="s">
        <v>21</v>
      </c>
      <c r="B18" s="38"/>
      <c r="C18" s="58"/>
      <c r="D18" s="52"/>
      <c r="E18" s="59">
        <v>0.45</v>
      </c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54"/>
      <c r="Q18" s="53"/>
      <c r="R18" s="55"/>
    </row>
    <row r="19" spans="1:18" ht="42" customHeight="1">
      <c r="A19" s="71" t="s">
        <v>69</v>
      </c>
      <c r="B19" s="4" t="s">
        <v>3</v>
      </c>
      <c r="C19" s="46">
        <f>C20/C21*100</f>
        <v>84.957850563918129</v>
      </c>
      <c r="D19" s="4">
        <v>1</v>
      </c>
      <c r="E19" s="46">
        <f>E20/E21*100</f>
        <v>97.216861690094021</v>
      </c>
      <c r="F19" s="4">
        <v>3</v>
      </c>
      <c r="G19" s="46">
        <f>G20/G21*100</f>
        <v>100.01231804338499</v>
      </c>
      <c r="H19" s="4">
        <v>4</v>
      </c>
      <c r="I19" s="46">
        <f>I20/I21*100</f>
        <v>96.078328837156377</v>
      </c>
      <c r="J19" s="4">
        <v>3</v>
      </c>
      <c r="K19" s="46">
        <f>K20/K21*100</f>
        <v>97.637522079232923</v>
      </c>
      <c r="L19" s="4">
        <v>3</v>
      </c>
      <c r="M19" s="46">
        <f>M20/M21*100</f>
        <v>97.299494538899296</v>
      </c>
      <c r="N19" s="3">
        <v>3</v>
      </c>
      <c r="O19" s="17" t="s">
        <v>70</v>
      </c>
      <c r="P19" s="24">
        <v>4</v>
      </c>
      <c r="Q19" s="17" t="s">
        <v>11</v>
      </c>
      <c r="R19" s="10" t="s">
        <v>30</v>
      </c>
    </row>
    <row r="20" spans="1:18" ht="30">
      <c r="A20" s="71"/>
      <c r="B20" s="4" t="s">
        <v>22</v>
      </c>
      <c r="C20" s="63">
        <f>231769.5-2350</f>
        <v>229419.5</v>
      </c>
      <c r="D20" s="63"/>
      <c r="E20" s="63">
        <v>428001.9</v>
      </c>
      <c r="F20" s="63"/>
      <c r="G20" s="63">
        <v>23545.599999999999</v>
      </c>
      <c r="H20" s="63"/>
      <c r="I20" s="63">
        <f>32928.8-1694.6</f>
        <v>31234.200000000004</v>
      </c>
      <c r="J20" s="63"/>
      <c r="K20" s="63">
        <f>3456.9-361.4</f>
        <v>3095.5</v>
      </c>
      <c r="L20" s="63"/>
      <c r="M20" s="67">
        <v>2752.7</v>
      </c>
      <c r="N20" s="3"/>
      <c r="O20" s="17" t="s">
        <v>71</v>
      </c>
      <c r="P20" s="24">
        <v>3</v>
      </c>
      <c r="Q20" s="17"/>
      <c r="R20" s="17"/>
    </row>
    <row r="21" spans="1:18" ht="45">
      <c r="A21" s="71"/>
      <c r="B21" s="4" t="s">
        <v>23</v>
      </c>
      <c r="C21" s="63">
        <f>272389.2-2350</f>
        <v>270039.2</v>
      </c>
      <c r="D21" s="63"/>
      <c r="E21" s="63">
        <v>440254.8</v>
      </c>
      <c r="F21" s="63"/>
      <c r="G21" s="63">
        <v>23542.7</v>
      </c>
      <c r="H21" s="63"/>
      <c r="I21" s="63">
        <f>34203.7-1694.6</f>
        <v>32509.1</v>
      </c>
      <c r="J21" s="63"/>
      <c r="K21" s="63">
        <f>4041.6-871.2</f>
        <v>3170.3999999999996</v>
      </c>
      <c r="L21" s="63"/>
      <c r="M21" s="67">
        <v>2829.1</v>
      </c>
      <c r="N21" s="3"/>
      <c r="O21" s="17" t="s">
        <v>72</v>
      </c>
      <c r="P21" s="24">
        <v>2</v>
      </c>
      <c r="Q21" s="17"/>
      <c r="R21" s="17"/>
    </row>
    <row r="22" spans="1:18">
      <c r="A22" s="7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17" t="s">
        <v>73</v>
      </c>
      <c r="P22" s="24">
        <v>1</v>
      </c>
      <c r="Q22" s="17"/>
      <c r="R22" s="17"/>
    </row>
    <row r="23" spans="1:18">
      <c r="A23" s="7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3"/>
      <c r="O23" s="17" t="s">
        <v>74</v>
      </c>
      <c r="P23" s="24">
        <v>0</v>
      </c>
      <c r="Q23" s="17"/>
      <c r="R23" s="22"/>
    </row>
    <row r="24" spans="1:18" ht="51" customHeight="1">
      <c r="A24" s="68" t="s">
        <v>79</v>
      </c>
      <c r="B24" s="1" t="s">
        <v>3</v>
      </c>
      <c r="C24" s="1">
        <v>0</v>
      </c>
      <c r="D24" s="1">
        <v>3</v>
      </c>
      <c r="E24" s="1">
        <v>0</v>
      </c>
      <c r="F24" s="1">
        <v>3</v>
      </c>
      <c r="G24" s="1">
        <v>0</v>
      </c>
      <c r="H24" s="1">
        <v>3</v>
      </c>
      <c r="I24" s="1">
        <v>0</v>
      </c>
      <c r="J24" s="1">
        <v>3</v>
      </c>
      <c r="K24" s="1">
        <v>0</v>
      </c>
      <c r="L24" s="1">
        <v>3</v>
      </c>
      <c r="M24" s="1">
        <v>0</v>
      </c>
      <c r="N24" s="1">
        <v>3</v>
      </c>
      <c r="O24" s="10" t="s">
        <v>76</v>
      </c>
      <c r="P24" s="23">
        <v>3</v>
      </c>
      <c r="Q24" s="10" t="s">
        <v>11</v>
      </c>
      <c r="R24" s="20" t="s">
        <v>31</v>
      </c>
    </row>
    <row r="25" spans="1:18" ht="75">
      <c r="A25" s="69"/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7" t="s">
        <v>75</v>
      </c>
      <c r="P25" s="24">
        <v>2</v>
      </c>
      <c r="Q25" s="17"/>
      <c r="R25" s="17"/>
    </row>
    <row r="26" spans="1:18" ht="60">
      <c r="A26" s="69"/>
      <c r="B26" s="4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7" t="s">
        <v>77</v>
      </c>
      <c r="P26" s="24">
        <v>1</v>
      </c>
      <c r="Q26" s="17"/>
      <c r="R26" s="17"/>
    </row>
    <row r="27" spans="1:18">
      <c r="A27" s="7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2" t="s">
        <v>78</v>
      </c>
      <c r="P27" s="25">
        <v>0</v>
      </c>
      <c r="Q27" s="22"/>
      <c r="R27" s="22"/>
    </row>
    <row r="28" spans="1:18" ht="51" customHeight="1">
      <c r="A28" s="68" t="s">
        <v>80</v>
      </c>
      <c r="B28" s="1" t="s">
        <v>3</v>
      </c>
      <c r="C28" s="64">
        <f>C29/C30*100</f>
        <v>0.20822488287350338</v>
      </c>
      <c r="D28" s="1">
        <v>4</v>
      </c>
      <c r="E28" s="64">
        <f>E29/E30*100</f>
        <v>1.3469853185727183</v>
      </c>
      <c r="F28" s="1">
        <v>4</v>
      </c>
      <c r="G28" s="64">
        <f>G29/G30*100</f>
        <v>1.1267605633802817</v>
      </c>
      <c r="H28" s="1">
        <v>4</v>
      </c>
      <c r="I28" s="64">
        <f>I29/I30*100</f>
        <v>0.2590673575129534</v>
      </c>
      <c r="J28" s="1">
        <v>4</v>
      </c>
      <c r="K28" s="64">
        <f>K29/K30*100</f>
        <v>0.26246719160104987</v>
      </c>
      <c r="L28" s="1">
        <v>4</v>
      </c>
      <c r="M28" s="64">
        <f>M29/M30*100</f>
        <v>0.43668122270742354</v>
      </c>
      <c r="N28" s="2">
        <v>4</v>
      </c>
      <c r="O28" s="10" t="s">
        <v>81</v>
      </c>
      <c r="P28" s="23">
        <v>4</v>
      </c>
      <c r="Q28" s="9" t="s">
        <v>11</v>
      </c>
      <c r="R28" s="17" t="s">
        <v>32</v>
      </c>
    </row>
    <row r="29" spans="1:18" ht="90">
      <c r="A29" s="71"/>
      <c r="B29" s="4" t="s">
        <v>27</v>
      </c>
      <c r="C29" s="63">
        <f>7+1</f>
        <v>8</v>
      </c>
      <c r="D29" s="4"/>
      <c r="E29" s="65">
        <f>42+525</f>
        <v>567</v>
      </c>
      <c r="F29" s="65"/>
      <c r="G29" s="65">
        <f>28+12</f>
        <v>40</v>
      </c>
      <c r="H29" s="65"/>
      <c r="I29" s="65">
        <v>2</v>
      </c>
      <c r="J29" s="65"/>
      <c r="K29" s="65">
        <v>1</v>
      </c>
      <c r="L29" s="65"/>
      <c r="M29" s="66">
        <v>1</v>
      </c>
      <c r="N29" s="3"/>
      <c r="O29" s="17" t="s">
        <v>82</v>
      </c>
      <c r="P29" s="24">
        <v>3</v>
      </c>
      <c r="Q29" s="17"/>
      <c r="R29" s="17"/>
    </row>
    <row r="30" spans="1:18" ht="60">
      <c r="A30" s="71"/>
      <c r="B30" s="4" t="s">
        <v>26</v>
      </c>
      <c r="C30" s="63">
        <f>3618+224</f>
        <v>3842</v>
      </c>
      <c r="D30" s="4"/>
      <c r="E30" s="63">
        <f>10710+31384</f>
        <v>42094</v>
      </c>
      <c r="F30" s="63"/>
      <c r="G30" s="63">
        <f>2159+1391</f>
        <v>3550</v>
      </c>
      <c r="H30" s="63"/>
      <c r="I30" s="63">
        <v>772</v>
      </c>
      <c r="J30" s="63"/>
      <c r="K30" s="63">
        <v>381</v>
      </c>
      <c r="L30" s="63"/>
      <c r="M30" s="67">
        <v>229</v>
      </c>
      <c r="N30" s="3"/>
      <c r="O30" s="17" t="s">
        <v>83</v>
      </c>
      <c r="P30" s="24">
        <v>2</v>
      </c>
      <c r="Q30" s="17"/>
      <c r="R30" s="17"/>
    </row>
    <row r="31" spans="1:18">
      <c r="A31" s="7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"/>
      <c r="N31" s="3"/>
      <c r="O31" s="17" t="s">
        <v>84</v>
      </c>
      <c r="P31" s="24">
        <v>1</v>
      </c>
      <c r="Q31" s="17"/>
      <c r="R31" s="17"/>
    </row>
    <row r="32" spans="1:18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"/>
      <c r="N32" s="3"/>
      <c r="O32" s="17" t="s">
        <v>85</v>
      </c>
      <c r="P32" s="24">
        <v>0</v>
      </c>
      <c r="Q32" s="17"/>
      <c r="R32" s="22"/>
    </row>
    <row r="33" spans="1:18" ht="45">
      <c r="A33" s="68" t="s">
        <v>86</v>
      </c>
      <c r="B33" s="31" t="s">
        <v>87</v>
      </c>
      <c r="C33" s="31">
        <v>0</v>
      </c>
      <c r="D33" s="31">
        <v>2</v>
      </c>
      <c r="E33" s="31">
        <v>0</v>
      </c>
      <c r="F33" s="31">
        <v>2</v>
      </c>
      <c r="G33" s="31">
        <v>0</v>
      </c>
      <c r="H33" s="31">
        <v>2</v>
      </c>
      <c r="I33" s="31">
        <v>0</v>
      </c>
      <c r="J33" s="31">
        <v>2</v>
      </c>
      <c r="K33" s="31">
        <v>0</v>
      </c>
      <c r="L33" s="31">
        <v>2</v>
      </c>
      <c r="M33" s="31">
        <v>0</v>
      </c>
      <c r="N33" s="31">
        <v>2</v>
      </c>
      <c r="O33" s="31" t="s">
        <v>88</v>
      </c>
      <c r="P33" s="14">
        <v>2</v>
      </c>
      <c r="Q33" s="9" t="s">
        <v>11</v>
      </c>
      <c r="R33" s="34" t="s">
        <v>31</v>
      </c>
    </row>
    <row r="34" spans="1:18" ht="18">
      <c r="A34" s="71"/>
      <c r="B34" s="32" t="s">
        <v>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0"/>
      <c r="N34" s="40"/>
      <c r="O34" s="32" t="s">
        <v>89</v>
      </c>
      <c r="P34" s="13">
        <v>0</v>
      </c>
      <c r="Q34" s="17"/>
      <c r="R34" s="17"/>
    </row>
    <row r="35" spans="1:18" ht="105">
      <c r="A35" s="72"/>
      <c r="B35" s="33" t="s">
        <v>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41"/>
      <c r="N35" s="41"/>
      <c r="O35" s="22"/>
      <c r="P35" s="25"/>
      <c r="Q35" s="22"/>
      <c r="R35" s="22"/>
    </row>
  </sheetData>
  <mergeCells count="11">
    <mergeCell ref="Q3:Q4"/>
    <mergeCell ref="Q6:Q8"/>
    <mergeCell ref="A9:A11"/>
    <mergeCell ref="A3:A5"/>
    <mergeCell ref="A6:A8"/>
    <mergeCell ref="A24:A27"/>
    <mergeCell ref="A33:A35"/>
    <mergeCell ref="A19:A23"/>
    <mergeCell ref="A28:A31"/>
    <mergeCell ref="A12:A14"/>
    <mergeCell ref="A15:A17"/>
  </mergeCells>
  <pageMargins left="0.31496062992125984" right="0.11811023622047245" top="0.35433070866141736" bottom="0.35433070866141736" header="0.11811023622047245" footer="0.11811023622047245"/>
  <pageSetup paperSize="9" scale="56" fitToHeight="6" orientation="landscape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>
      <selection activeCell="D5" sqref="D5"/>
    </sheetView>
  </sheetViews>
  <sheetFormatPr defaultRowHeight="15"/>
  <cols>
    <col min="1" max="1" width="51" style="7" customWidth="1"/>
    <col min="2" max="2" width="11.5703125" customWidth="1"/>
    <col min="3" max="3" width="10.28515625" customWidth="1"/>
    <col min="4" max="4" width="11.7109375" customWidth="1"/>
    <col min="5" max="5" width="11.5703125" customWidth="1"/>
    <col min="6" max="6" width="11.85546875" customWidth="1"/>
    <col min="7" max="7" width="12.42578125" customWidth="1"/>
  </cols>
  <sheetData>
    <row r="1" spans="1:7" ht="42" customHeight="1">
      <c r="A1" s="76" t="s">
        <v>0</v>
      </c>
      <c r="B1" s="77" t="s">
        <v>40</v>
      </c>
      <c r="C1" s="77" t="s">
        <v>41</v>
      </c>
      <c r="D1" s="77" t="s">
        <v>42</v>
      </c>
      <c r="E1" s="77" t="s">
        <v>43</v>
      </c>
      <c r="F1" s="77" t="s">
        <v>44</v>
      </c>
      <c r="G1" s="77" t="s">
        <v>45</v>
      </c>
    </row>
    <row r="2" spans="1:7" ht="15.75">
      <c r="A2" s="78" t="s">
        <v>20</v>
      </c>
      <c r="B2" s="79"/>
      <c r="C2" s="79"/>
      <c r="D2" s="80"/>
      <c r="E2" s="81">
        <v>0.55000000000000004</v>
      </c>
      <c r="F2" s="82"/>
      <c r="G2" s="83"/>
    </row>
    <row r="3" spans="1:7" ht="31.5" customHeight="1">
      <c r="A3" s="84" t="s">
        <v>49</v>
      </c>
      <c r="B3" s="84">
        <f>АЛМР!D3</f>
        <v>1</v>
      </c>
      <c r="C3" s="84">
        <f>АЛМР!F3</f>
        <v>1</v>
      </c>
      <c r="D3" s="84">
        <f>АЛМР!H3</f>
        <v>1</v>
      </c>
      <c r="E3" s="84">
        <f>АЛМР!J3</f>
        <v>2</v>
      </c>
      <c r="F3" s="84">
        <f>АЛМР!L3</f>
        <v>2</v>
      </c>
      <c r="G3" s="76">
        <f>АЛМР!N3</f>
        <v>2</v>
      </c>
    </row>
    <row r="4" spans="1:7" ht="39" customHeight="1">
      <c r="A4" s="84" t="s">
        <v>53</v>
      </c>
      <c r="B4" s="76">
        <f>АЛМР!D6</f>
        <v>1</v>
      </c>
      <c r="C4" s="76">
        <f>АЛМР!F6</f>
        <v>1</v>
      </c>
      <c r="D4" s="76">
        <f>АЛМР!H6</f>
        <v>1</v>
      </c>
      <c r="E4" s="76"/>
      <c r="F4" s="76"/>
      <c r="G4" s="76"/>
    </row>
    <row r="5" spans="1:7" ht="81.75" customHeight="1">
      <c r="A5" s="84" t="s">
        <v>90</v>
      </c>
      <c r="B5" s="84">
        <f>АЛМР!D9</f>
        <v>0</v>
      </c>
      <c r="C5" s="84">
        <f>АЛМР!F9</f>
        <v>3</v>
      </c>
      <c r="D5" s="84">
        <f>АЛМР!H9</f>
        <v>3</v>
      </c>
      <c r="E5" s="84">
        <f>АЛМР!J9</f>
        <v>3</v>
      </c>
      <c r="F5" s="84">
        <f>АЛМР!L9</f>
        <v>3</v>
      </c>
      <c r="G5" s="76">
        <f>АЛМР!N9</f>
        <v>3</v>
      </c>
    </row>
    <row r="6" spans="1:7" ht="77.25" customHeight="1">
      <c r="A6" s="84" t="s">
        <v>61</v>
      </c>
      <c r="B6" s="84">
        <f>АЛМР!D12</f>
        <v>0</v>
      </c>
      <c r="C6" s="84">
        <f>АЛМР!F12</f>
        <v>2</v>
      </c>
      <c r="D6" s="84">
        <f>АЛМР!H12</f>
        <v>2</v>
      </c>
      <c r="E6" s="84"/>
      <c r="F6" s="84"/>
      <c r="G6" s="76"/>
    </row>
    <row r="7" spans="1:7" ht="99.75" customHeight="1">
      <c r="A7" s="84" t="s">
        <v>64</v>
      </c>
      <c r="B7" s="84">
        <f>АЛМР!D15</f>
        <v>2</v>
      </c>
      <c r="C7" s="84">
        <f>АЛМР!F15</f>
        <v>2</v>
      </c>
      <c r="D7" s="84">
        <f>АЛМР!H15</f>
        <v>2</v>
      </c>
      <c r="E7" s="84">
        <f>АЛМР!J15</f>
        <v>2</v>
      </c>
      <c r="F7" s="84">
        <f>АЛМР!L15</f>
        <v>2</v>
      </c>
      <c r="G7" s="76">
        <f>АЛМР!N15</f>
        <v>2</v>
      </c>
    </row>
    <row r="8" spans="1:7" ht="17.25" customHeight="1">
      <c r="A8" s="85" t="s">
        <v>21</v>
      </c>
      <c r="B8" s="86"/>
      <c r="C8" s="87"/>
      <c r="D8" s="88"/>
      <c r="E8" s="88"/>
      <c r="F8" s="89">
        <v>0.45</v>
      </c>
      <c r="G8" s="83"/>
    </row>
    <row r="9" spans="1:7" ht="50.25" customHeight="1">
      <c r="A9" s="90" t="s">
        <v>69</v>
      </c>
      <c r="B9" s="84">
        <f>АЛМР!D19</f>
        <v>1</v>
      </c>
      <c r="C9" s="84">
        <f>АЛМР!F19</f>
        <v>3</v>
      </c>
      <c r="D9" s="84">
        <f>АЛМР!H19</f>
        <v>4</v>
      </c>
      <c r="E9" s="84">
        <f>АЛМР!J19</f>
        <v>3</v>
      </c>
      <c r="F9" s="84">
        <f>АЛМР!L19</f>
        <v>3</v>
      </c>
      <c r="G9" s="76">
        <f>АЛМР!N19</f>
        <v>3</v>
      </c>
    </row>
    <row r="10" spans="1:7" ht="67.5" customHeight="1">
      <c r="A10" s="84" t="s">
        <v>79</v>
      </c>
      <c r="B10" s="84">
        <f>АЛМР!D24</f>
        <v>3</v>
      </c>
      <c r="C10" s="84">
        <f>АЛМР!F24</f>
        <v>3</v>
      </c>
      <c r="D10" s="84">
        <f>АЛМР!H24</f>
        <v>3</v>
      </c>
      <c r="E10" s="84">
        <f>АЛМР!J24</f>
        <v>3</v>
      </c>
      <c r="F10" s="84">
        <f>АЛМР!L24</f>
        <v>3</v>
      </c>
      <c r="G10" s="76">
        <f>АЛМР!N24</f>
        <v>3</v>
      </c>
    </row>
    <row r="11" spans="1:7" ht="78.75" customHeight="1">
      <c r="A11" s="84" t="s">
        <v>91</v>
      </c>
      <c r="B11" s="84">
        <f>АЛМР!D28</f>
        <v>4</v>
      </c>
      <c r="C11" s="84">
        <f>АЛМР!F28</f>
        <v>4</v>
      </c>
      <c r="D11" s="84">
        <f>АЛМР!H28</f>
        <v>4</v>
      </c>
      <c r="E11" s="84">
        <f>АЛМР!J28</f>
        <v>4</v>
      </c>
      <c r="F11" s="84">
        <f>АЛМР!L28</f>
        <v>4</v>
      </c>
      <c r="G11" s="76">
        <f>АЛМР!N28</f>
        <v>4</v>
      </c>
    </row>
    <row r="12" spans="1:7" ht="99.75" customHeight="1">
      <c r="A12" s="84" t="s">
        <v>86</v>
      </c>
      <c r="B12" s="84">
        <f>АЛМР!D33</f>
        <v>2</v>
      </c>
      <c r="C12" s="84">
        <f>АЛМР!F33</f>
        <v>2</v>
      </c>
      <c r="D12" s="84">
        <f>АЛМР!H33</f>
        <v>2</v>
      </c>
      <c r="E12" s="84">
        <f>АЛМР!J33</f>
        <v>2</v>
      </c>
      <c r="F12" s="84">
        <f>АЛМР!L33</f>
        <v>2</v>
      </c>
      <c r="G12" s="76">
        <f>АЛМР!N3</f>
        <v>2</v>
      </c>
    </row>
    <row r="13" spans="1:7" s="39" customFormat="1" ht="21.75" customHeight="1">
      <c r="A13" s="91" t="s">
        <v>46</v>
      </c>
      <c r="B13" s="92">
        <f>((0.55*((B3+B4+B5+B6+B7)/(2+2+3+2+2))+(0.45*((B9+B10+B12)/(4+3+4+2)))))*100</f>
        <v>40.769230769230766</v>
      </c>
      <c r="C13" s="92">
        <f t="shared" ref="C13:D13" si="0">((0.55*((C3+C4+C5+C6+C7)/(2+2+3+2+2))+(0.45*((C9+C10+C12)/(4+3+4+2)))))*100</f>
        <v>72.692307692307708</v>
      </c>
      <c r="D13" s="92">
        <f t="shared" si="0"/>
        <v>76.15384615384616</v>
      </c>
      <c r="E13" s="92">
        <f>((0.55*((E3+E4+E5+E6+E7)/(2+0+0+2+2))+(0.45*((E9+E10+E12)/(4+3+4+2)))))*100</f>
        <v>91.858974358974365</v>
      </c>
      <c r="F13" s="92">
        <f t="shared" ref="F13:G13" si="1">((0.55*((F3+F4+F5+F6+F7)/(2+0+0+2+2))+(0.45*((F9+F10+F12)/(4+3+4+2)))))*100</f>
        <v>91.858974358974365</v>
      </c>
      <c r="G13" s="92">
        <f t="shared" si="1"/>
        <v>91.858974358974365</v>
      </c>
    </row>
  </sheetData>
  <sheetProtection password="CC79" sheet="1" formatCells="0" formatColumns="0" formatRows="0" insertColumns="0" insertRows="0" insertHyperlinks="0" deleteColumns="0" deleteRows="0" sort="0" autoFilter="0" pivotTables="0"/>
  <pageMargins left="0.31496062992125984" right="0.11811023622047245" top="0.35433070866141736" bottom="0.35433070866141736" header="0.11811023622047245" footer="0.11811023622047245"/>
  <pageSetup paperSize="9" fitToHeight="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E27" sqref="E27"/>
    </sheetView>
  </sheetViews>
  <sheetFormatPr defaultRowHeight="15"/>
  <cols>
    <col min="1" max="1" width="51" style="7" customWidth="1"/>
    <col min="2" max="2" width="11.5703125" customWidth="1"/>
    <col min="3" max="3" width="10.28515625" customWidth="1"/>
    <col min="4" max="4" width="11.7109375" customWidth="1"/>
    <col min="5" max="5" width="10.85546875" customWidth="1"/>
    <col min="6" max="6" width="11.85546875" customWidth="1"/>
    <col min="7" max="7" width="12.42578125" customWidth="1"/>
  </cols>
  <sheetData>
    <row r="1" spans="1:7" ht="42" customHeight="1">
      <c r="A1" s="9" t="s">
        <v>0</v>
      </c>
      <c r="B1" s="30" t="s">
        <v>40</v>
      </c>
      <c r="C1" s="30" t="s">
        <v>41</v>
      </c>
      <c r="D1" s="30" t="s">
        <v>42</v>
      </c>
      <c r="E1" s="30" t="s">
        <v>43</v>
      </c>
      <c r="F1" s="30" t="s">
        <v>44</v>
      </c>
      <c r="G1" s="30" t="s">
        <v>45</v>
      </c>
    </row>
    <row r="2" spans="1:7" ht="39.75" customHeight="1">
      <c r="A2" s="37" t="s">
        <v>47</v>
      </c>
      <c r="B2" s="61" t="s">
        <v>92</v>
      </c>
      <c r="C2" s="61" t="s">
        <v>93</v>
      </c>
      <c r="D2" s="61" t="s">
        <v>93</v>
      </c>
      <c r="E2" s="61" t="s">
        <v>94</v>
      </c>
      <c r="F2" s="61" t="s">
        <v>94</v>
      </c>
      <c r="G2" s="62" t="s">
        <v>94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АЛМР</vt:lpstr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2018-03-16T06:15:32Z</dcterms:modified>
</cp:coreProperties>
</file>